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1"/>
  </bookViews>
  <sheets>
    <sheet name="Czesławice" sheetId="1" r:id="rId1"/>
    <sheet name="Ławeczko" sheetId="2" r:id="rId2"/>
  </sheets>
  <definedNames/>
  <calcPr fullCalcOnLoad="1"/>
</workbook>
</file>

<file path=xl/sharedStrings.xml><?xml version="1.0" encoding="utf-8"?>
<sst xmlns="http://schemas.openxmlformats.org/spreadsheetml/2006/main" count="158" uniqueCount="69">
  <si>
    <t>L.p./nr inw.</t>
  </si>
  <si>
    <t>Gatunek</t>
  </si>
  <si>
    <t>Obwód</t>
  </si>
  <si>
    <t>Pierśnica</t>
  </si>
  <si>
    <t>Wysokość</t>
  </si>
  <si>
    <t>Masa grubizny ogółem</t>
  </si>
  <si>
    <t>Sortym.</t>
  </si>
  <si>
    <t>Masa grubizny</t>
  </si>
  <si>
    <t>Cena jednost.</t>
  </si>
  <si>
    <t xml:space="preserve">Wartość grubizny </t>
  </si>
  <si>
    <t>Razem wartość netto</t>
  </si>
  <si>
    <t>S4</t>
  </si>
  <si>
    <t>S2</t>
  </si>
  <si>
    <t>Razem</t>
  </si>
  <si>
    <t>Wartość drewna po korekcie netto:</t>
  </si>
  <si>
    <t xml:space="preserve">Wartość drewna po korekcie brutto (VAT 23 %): </t>
  </si>
  <si>
    <t>* - przy obliczaniu wartości do faktury mogą wyniknąć różnice w groszach wynikające z zaokrągleń masy drewna i wartości do 2 miejsc po przecinku.</t>
  </si>
  <si>
    <t>S2 - drewno użytkowe średniowymiarowe</t>
  </si>
  <si>
    <t>S4 - grubizna opałowa</t>
  </si>
  <si>
    <t>Wycena wartości drewna z drzew wyznaczonych do wycinki w pasie drogi powiatowej nr 2202L m. Czesławice</t>
  </si>
  <si>
    <t>1.</t>
  </si>
  <si>
    <t>Klon zwyczajny</t>
  </si>
  <si>
    <t>2.</t>
  </si>
  <si>
    <t>3.</t>
  </si>
  <si>
    <t>Topola kanadyjska</t>
  </si>
  <si>
    <t>4.</t>
  </si>
  <si>
    <t>5.</t>
  </si>
  <si>
    <t>6.</t>
  </si>
  <si>
    <t>WD</t>
  </si>
  <si>
    <t>WC0</t>
  </si>
  <si>
    <t xml:space="preserve">Wartość drewna netto - 7867,83 zł  </t>
  </si>
  <si>
    <r>
      <t>42,54 m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x 56,75 zł = 2414,15 zł</t>
    </r>
  </si>
  <si>
    <t>7867,83 zł - 2414,15 zł = 5453,68 zł</t>
  </si>
  <si>
    <r>
      <t>5453,68 zł + 23 % = 6708,03</t>
    </r>
    <r>
      <rPr>
        <b/>
        <sz val="10"/>
        <rFont val="Czcionka tekstu podstawowego"/>
        <family val="0"/>
      </rPr>
      <t xml:space="preserve"> </t>
    </r>
    <r>
      <rPr>
        <sz val="10"/>
        <rFont val="Czcionka tekstu podstawowego"/>
        <family val="0"/>
      </rPr>
      <t>zł</t>
    </r>
  </si>
  <si>
    <t>Razem wartość drewna brutto - 6708,03 zł (sześć tysięcy siedemset osiem  03/100 zł)*</t>
  </si>
  <si>
    <t>Wyceny dokonano w oparciu o cennik detaliczny drewna  w Nadleśnictwie Puławy wprowadzony zarządzeniem nr 3/2022 z dnia 21. 01. 2022 r.</t>
  </si>
  <si>
    <t>WC0, WD - drewno użytkowe wielkowymiarowe</t>
  </si>
  <si>
    <t xml:space="preserve">Korekta w przypadku sprzedaży drzew na pniu (brak kosztów pozyskania i zrywki) przy pozyskaniu kosztem nabywcy (samowyrób): </t>
  </si>
  <si>
    <t>Zał. nr 1</t>
  </si>
  <si>
    <t>Wycena wartości drewna z drzew wyznaczonych do wycinki w pasie drogi powiatowej nr 2523L odc. Janowiec - gr. Powiatu Puławskiego</t>
  </si>
  <si>
    <t>Zał. nr 2</t>
  </si>
  <si>
    <t>Topola osika</t>
  </si>
  <si>
    <t>Wierzba krucha</t>
  </si>
  <si>
    <t>1\14</t>
  </si>
  <si>
    <t>2\19</t>
  </si>
  <si>
    <t>3\45</t>
  </si>
  <si>
    <t>4\46</t>
  </si>
  <si>
    <t>5\49</t>
  </si>
  <si>
    <t>Jabłoń domowa</t>
  </si>
  <si>
    <t>6\51</t>
  </si>
  <si>
    <t>7\52</t>
  </si>
  <si>
    <t>8\58</t>
  </si>
  <si>
    <t>9\59</t>
  </si>
  <si>
    <t>10\60</t>
  </si>
  <si>
    <t>11\63</t>
  </si>
  <si>
    <t>12\64</t>
  </si>
  <si>
    <t>13\65</t>
  </si>
  <si>
    <t>14\71</t>
  </si>
  <si>
    <t>15\72</t>
  </si>
  <si>
    <t>16\73</t>
  </si>
  <si>
    <t>17\74</t>
  </si>
  <si>
    <t>18\75</t>
  </si>
  <si>
    <t>19\77</t>
  </si>
  <si>
    <t>20\78</t>
  </si>
  <si>
    <t xml:space="preserve">Wartość drewna netto - 10610,24 zł  </t>
  </si>
  <si>
    <r>
      <t>62,07 m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x 56,75 zł = 3522,47 zł</t>
    </r>
  </si>
  <si>
    <t>10610,24 zł - 3522,47 zł = 7087,77 zł</t>
  </si>
  <si>
    <r>
      <t>7087,77 zł + 23 % = 8717,96</t>
    </r>
    <r>
      <rPr>
        <b/>
        <sz val="10"/>
        <rFont val="Czcionka tekstu podstawowego"/>
        <family val="0"/>
      </rPr>
      <t xml:space="preserve"> </t>
    </r>
    <r>
      <rPr>
        <sz val="10"/>
        <rFont val="Czcionka tekstu podstawowego"/>
        <family val="0"/>
      </rPr>
      <t>zł</t>
    </r>
  </si>
  <si>
    <t>Razem wartość drewna brutto - 8717,96 zł (osiem tysięcy siedemset siedemnaście 96/100 zł)*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</si>
</sst>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10"/>
      <color indexed="10"/>
      <name val="Czcionka tekstu podstawowego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zcionka tekstu podstawowego"/>
      <family val="0"/>
    </font>
    <font>
      <b/>
      <sz val="8"/>
      <name val="Czcionka tekstu podstawowego"/>
      <family val="0"/>
    </font>
    <font>
      <sz val="11"/>
      <name val="Calibri"/>
      <family val="2"/>
    </font>
    <font>
      <sz val="8"/>
      <name val="Czcionka tekstu podstawowego"/>
      <family val="2"/>
    </font>
    <font>
      <vertAlign val="superscript"/>
      <sz val="8"/>
      <name val="Czcionka tekstu podstawowego"/>
      <family val="0"/>
    </font>
    <font>
      <b/>
      <sz val="10"/>
      <name val="Czcionka tekstu podstawowego"/>
      <family val="0"/>
    </font>
    <font>
      <b/>
      <i/>
      <sz val="8"/>
      <color indexed="8"/>
      <name val="Calibri"/>
      <family val="2"/>
    </font>
    <font>
      <sz val="10"/>
      <name val="Czcionka tekstu podstawowego"/>
      <family val="0"/>
    </font>
    <font>
      <sz val="8"/>
      <color indexed="8"/>
      <name val="Czcionka tekstu podstawoweg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10"/>
      <color rgb="FFFF0000"/>
      <name val="Czcionka tekstu podstawowego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zcionka tekstu podstawowego"/>
      <family val="0"/>
    </font>
    <font>
      <b/>
      <i/>
      <sz val="8"/>
      <color rgb="FF000000"/>
      <name val="Calibri"/>
      <family val="2"/>
    </font>
    <font>
      <sz val="8"/>
      <color rgb="FF000000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/>
      <right/>
      <top style="medium"/>
      <bottom style="double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>
      <alignment/>
      <protection/>
    </xf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47" fillId="0" borderId="0" xfId="51">
      <alignment/>
      <protection/>
    </xf>
    <xf numFmtId="0" fontId="55" fillId="0" borderId="0" xfId="51" applyFont="1">
      <alignment/>
      <protection/>
    </xf>
    <xf numFmtId="0" fontId="56" fillId="0" borderId="0" xfId="51" applyFont="1">
      <alignment/>
      <protection/>
    </xf>
    <xf numFmtId="0" fontId="55" fillId="0" borderId="0" xfId="51" applyFont="1" applyBorder="1">
      <alignment/>
      <protection/>
    </xf>
    <xf numFmtId="0" fontId="47" fillId="0" borderId="0" xfId="51" applyBorder="1">
      <alignment/>
      <protection/>
    </xf>
    <xf numFmtId="0" fontId="55" fillId="0" borderId="0" xfId="51" applyFont="1" applyBorder="1" applyAlignment="1">
      <alignment horizontal="center"/>
      <protection/>
    </xf>
    <xf numFmtId="0" fontId="57" fillId="0" borderId="10" xfId="51" applyFont="1" applyFill="1" applyBorder="1" applyAlignment="1">
      <alignment horizontal="center" vertical="center" wrapText="1"/>
      <protection/>
    </xf>
    <xf numFmtId="0" fontId="57" fillId="0" borderId="11" xfId="51" applyFont="1" applyFill="1" applyBorder="1" applyAlignment="1">
      <alignment horizontal="center" vertical="center" wrapText="1"/>
      <protection/>
    </xf>
    <xf numFmtId="0" fontId="57" fillId="0" borderId="12" xfId="51" applyFont="1" applyFill="1" applyBorder="1" applyAlignment="1">
      <alignment horizontal="center" vertical="center" wrapText="1"/>
      <protection/>
    </xf>
    <xf numFmtId="0" fontId="57" fillId="0" borderId="13" xfId="51" applyFont="1" applyFill="1" applyBorder="1" applyAlignment="1">
      <alignment horizontal="center" vertical="center" wrapText="1"/>
      <protection/>
    </xf>
    <xf numFmtId="0" fontId="57" fillId="0" borderId="14" xfId="51" applyFont="1" applyFill="1" applyBorder="1" applyAlignment="1">
      <alignment horizontal="center" vertical="center" wrapText="1"/>
      <protection/>
    </xf>
    <xf numFmtId="0" fontId="23" fillId="0" borderId="11" xfId="51" applyFont="1" applyFill="1" applyBorder="1" applyAlignment="1">
      <alignment horizontal="center" vertical="top" wrapText="1"/>
      <protection/>
    </xf>
    <xf numFmtId="0" fontId="23" fillId="0" borderId="12" xfId="51" applyFont="1" applyFill="1" applyBorder="1" applyAlignment="1">
      <alignment horizontal="center" vertical="top" wrapText="1"/>
      <protection/>
    </xf>
    <xf numFmtId="0" fontId="23" fillId="0" borderId="15" xfId="51" applyFont="1" applyFill="1" applyBorder="1" applyAlignment="1">
      <alignment horizontal="center" vertical="top" wrapText="1"/>
      <protection/>
    </xf>
    <xf numFmtId="16" fontId="58" fillId="0" borderId="16" xfId="51" applyNumberFormat="1" applyFont="1" applyFill="1" applyBorder="1" applyAlignment="1">
      <alignment horizontal="center" wrapText="1"/>
      <protection/>
    </xf>
    <xf numFmtId="0" fontId="59" fillId="0" borderId="17" xfId="0" applyFont="1" applyBorder="1" applyAlignment="1">
      <alignment vertical="center" wrapText="1"/>
    </xf>
    <xf numFmtId="0" fontId="60" fillId="0" borderId="17" xfId="0" applyFont="1" applyBorder="1" applyAlignment="1">
      <alignment horizontal="center" vertical="center" wrapText="1"/>
    </xf>
    <xf numFmtId="1" fontId="60" fillId="0" borderId="17" xfId="0" applyNumberFormat="1" applyFont="1" applyBorder="1" applyAlignment="1">
      <alignment horizontal="center" vertical="center" wrapText="1"/>
    </xf>
    <xf numFmtId="2" fontId="61" fillId="0" borderId="17" xfId="0" applyNumberFormat="1" applyFont="1" applyBorder="1" applyAlignment="1">
      <alignment horizontal="right"/>
    </xf>
    <xf numFmtId="0" fontId="61" fillId="0" borderId="18" xfId="51" applyFont="1" applyBorder="1" applyAlignment="1">
      <alignment horizontal="center"/>
      <protection/>
    </xf>
    <xf numFmtId="164" fontId="61" fillId="0" borderId="18" xfId="51" applyNumberFormat="1" applyFont="1" applyBorder="1">
      <alignment/>
      <protection/>
    </xf>
    <xf numFmtId="2" fontId="61" fillId="0" borderId="18" xfId="51" applyNumberFormat="1" applyFont="1" applyBorder="1">
      <alignment/>
      <protection/>
    </xf>
    <xf numFmtId="0" fontId="61" fillId="0" borderId="18" xfId="51" applyFont="1" applyBorder="1">
      <alignment/>
      <protection/>
    </xf>
    <xf numFmtId="2" fontId="61" fillId="0" borderId="19" xfId="51" applyNumberFormat="1" applyFont="1" applyBorder="1">
      <alignment/>
      <protection/>
    </xf>
    <xf numFmtId="0" fontId="58" fillId="0" borderId="20" xfId="51" applyFont="1" applyFill="1" applyBorder="1" applyAlignment="1">
      <alignment horizontal="center" wrapText="1"/>
      <protection/>
    </xf>
    <xf numFmtId="0" fontId="60" fillId="0" borderId="18" xfId="0" applyFont="1" applyBorder="1" applyAlignment="1">
      <alignment horizontal="center" vertical="center" wrapText="1"/>
    </xf>
    <xf numFmtId="1" fontId="60" fillId="0" borderId="18" xfId="0" applyNumberFormat="1" applyFont="1" applyBorder="1" applyAlignment="1">
      <alignment horizontal="center" vertical="center" wrapText="1"/>
    </xf>
    <xf numFmtId="2" fontId="61" fillId="0" borderId="18" xfId="0" applyNumberFormat="1" applyFont="1" applyBorder="1" applyAlignment="1">
      <alignment horizontal="right"/>
    </xf>
    <xf numFmtId="2" fontId="61" fillId="0" borderId="18" xfId="51" applyNumberFormat="1" applyFont="1" applyFill="1" applyBorder="1">
      <alignment/>
      <protection/>
    </xf>
    <xf numFmtId="2" fontId="62" fillId="0" borderId="18" xfId="51" applyNumberFormat="1" applyFont="1" applyBorder="1">
      <alignment/>
      <protection/>
    </xf>
    <xf numFmtId="0" fontId="61" fillId="0" borderId="18" xfId="51" applyFont="1" applyFill="1" applyBorder="1">
      <alignment/>
      <protection/>
    </xf>
    <xf numFmtId="2" fontId="61" fillId="0" borderId="19" xfId="51" applyNumberFormat="1" applyFont="1" applyFill="1" applyBorder="1">
      <alignment/>
      <protection/>
    </xf>
    <xf numFmtId="0" fontId="47" fillId="0" borderId="0" xfId="51" applyFill="1">
      <alignment/>
      <protection/>
    </xf>
    <xf numFmtId="0" fontId="58" fillId="0" borderId="21" xfId="51" applyFont="1" applyFill="1" applyBorder="1" applyAlignment="1">
      <alignment horizontal="center" wrapText="1"/>
      <protection/>
    </xf>
    <xf numFmtId="164" fontId="61" fillId="0" borderId="18" xfId="51" applyNumberFormat="1" applyFont="1" applyFill="1" applyBorder="1">
      <alignment/>
      <protection/>
    </xf>
    <xf numFmtId="0" fontId="59" fillId="0" borderId="18" xfId="0" applyFont="1" applyBorder="1" applyAlignment="1">
      <alignment vertical="center" wrapText="1"/>
    </xf>
    <xf numFmtId="0" fontId="0" fillId="0" borderId="0" xfId="51" applyFont="1" applyFill="1" applyBorder="1" applyAlignment="1">
      <alignment vertical="top"/>
      <protection/>
    </xf>
    <xf numFmtId="2" fontId="63" fillId="0" borderId="0" xfId="51" applyNumberFormat="1" applyFont="1">
      <alignment/>
      <protection/>
    </xf>
    <xf numFmtId="0" fontId="63" fillId="0" borderId="0" xfId="51" applyFont="1">
      <alignment/>
      <protection/>
    </xf>
    <xf numFmtId="2" fontId="0" fillId="0" borderId="0" xfId="0" applyNumberForma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/>
    </xf>
    <xf numFmtId="2" fontId="0" fillId="0" borderId="18" xfId="51" applyNumberFormat="1" applyFont="1" applyBorder="1">
      <alignment/>
      <protection/>
    </xf>
    <xf numFmtId="2" fontId="0" fillId="0" borderId="18" xfId="51" applyNumberFormat="1" applyFont="1" applyFill="1" applyBorder="1">
      <alignment/>
      <protection/>
    </xf>
    <xf numFmtId="0" fontId="65" fillId="0" borderId="0" xfId="0" applyFont="1" applyAlignment="1">
      <alignment/>
    </xf>
    <xf numFmtId="2" fontId="30" fillId="0" borderId="0" xfId="0" applyNumberFormat="1" applyFont="1" applyAlignment="1">
      <alignment/>
    </xf>
    <xf numFmtId="2" fontId="61" fillId="0" borderId="18" xfId="0" applyNumberFormat="1" applyFont="1" applyBorder="1" applyAlignment="1">
      <alignment horizontal="center"/>
    </xf>
    <xf numFmtId="0" fontId="58" fillId="0" borderId="18" xfId="51" applyFont="1" applyFill="1" applyBorder="1" applyAlignment="1">
      <alignment horizont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5.7109375" style="0" customWidth="1"/>
    <col min="2" max="2" width="20.421875" style="0" customWidth="1"/>
    <col min="7" max="7" width="7.421875" style="0" customWidth="1"/>
    <col min="11" max="11" width="7.28125" style="0" customWidth="1"/>
  </cols>
  <sheetData>
    <row r="1" spans="1:16" ht="14.25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38</v>
      </c>
      <c r="O1" s="3"/>
      <c r="P1" s="2"/>
    </row>
    <row r="2" spans="1:16" ht="15" thickBot="1">
      <c r="A2" s="4"/>
      <c r="B2" s="2"/>
      <c r="C2" s="2"/>
      <c r="D2" s="2"/>
      <c r="E2" s="2"/>
      <c r="F2" s="2"/>
      <c r="G2" s="2"/>
      <c r="H2" s="2"/>
      <c r="I2" s="5"/>
      <c r="J2" s="6"/>
      <c r="K2" s="7"/>
      <c r="L2" s="6"/>
      <c r="M2" s="5"/>
      <c r="N2" s="6"/>
      <c r="O2" s="2"/>
      <c r="P2" s="2"/>
    </row>
    <row r="3" spans="1:16" ht="30.75" thickBo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3" t="s">
        <v>6</v>
      </c>
      <c r="H3" s="14" t="s">
        <v>7</v>
      </c>
      <c r="I3" s="13" t="s">
        <v>8</v>
      </c>
      <c r="J3" s="14" t="s">
        <v>9</v>
      </c>
      <c r="K3" s="13" t="s">
        <v>6</v>
      </c>
      <c r="L3" s="14" t="s">
        <v>7</v>
      </c>
      <c r="M3" s="13" t="s">
        <v>8</v>
      </c>
      <c r="N3" s="13" t="s">
        <v>9</v>
      </c>
      <c r="O3" s="15" t="s">
        <v>10</v>
      </c>
      <c r="P3" s="2"/>
    </row>
    <row r="4" spans="1:16" ht="15" thickTop="1">
      <c r="A4" s="16" t="s">
        <v>20</v>
      </c>
      <c r="B4" s="17" t="s">
        <v>21</v>
      </c>
      <c r="C4" s="18">
        <v>220</v>
      </c>
      <c r="D4" s="19">
        <f aca="true" t="shared" si="0" ref="D4:D10">C4/3.14</f>
        <v>70.06369426751593</v>
      </c>
      <c r="E4" s="18">
        <v>15</v>
      </c>
      <c r="F4" s="20">
        <v>3.51</v>
      </c>
      <c r="G4" s="21"/>
      <c r="H4" s="22"/>
      <c r="I4" s="23"/>
      <c r="J4" s="24"/>
      <c r="K4" s="21" t="s">
        <v>11</v>
      </c>
      <c r="L4" s="23">
        <f aca="true" t="shared" si="1" ref="L4:L10">F4-H4</f>
        <v>3.51</v>
      </c>
      <c r="M4" s="23">
        <v>132</v>
      </c>
      <c r="N4" s="23">
        <f>L4*M4</f>
        <v>463.32</v>
      </c>
      <c r="O4" s="25">
        <f>J4+N4</f>
        <v>463.32</v>
      </c>
      <c r="P4" s="2"/>
    </row>
    <row r="5" spans="1:16" ht="14.25">
      <c r="A5" s="26" t="s">
        <v>22</v>
      </c>
      <c r="B5" s="17" t="s">
        <v>21</v>
      </c>
      <c r="C5" s="27">
        <v>190</v>
      </c>
      <c r="D5" s="28">
        <f t="shared" si="0"/>
        <v>60.509554140127385</v>
      </c>
      <c r="E5" s="27">
        <v>11</v>
      </c>
      <c r="F5" s="29">
        <v>2.02</v>
      </c>
      <c r="G5" s="21"/>
      <c r="H5" s="30"/>
      <c r="I5" s="31"/>
      <c r="J5" s="32"/>
      <c r="K5" s="21" t="s">
        <v>11</v>
      </c>
      <c r="L5" s="30">
        <f t="shared" si="1"/>
        <v>2.02</v>
      </c>
      <c r="M5" s="23">
        <v>132</v>
      </c>
      <c r="N5" s="30">
        <f aca="true" t="shared" si="2" ref="N5:N10">L5*M5</f>
        <v>266.64</v>
      </c>
      <c r="O5" s="33">
        <f aca="true" t="shared" si="3" ref="O5:O10">J5+N5</f>
        <v>266.64</v>
      </c>
      <c r="P5" s="34"/>
    </row>
    <row r="6" spans="1:16" ht="14.25">
      <c r="A6" s="26" t="s">
        <v>23</v>
      </c>
      <c r="B6" s="17" t="s">
        <v>24</v>
      </c>
      <c r="C6" s="27">
        <v>475</v>
      </c>
      <c r="D6" s="28">
        <f t="shared" si="0"/>
        <v>151.27388535031847</v>
      </c>
      <c r="E6" s="27">
        <v>8</v>
      </c>
      <c r="F6" s="29">
        <v>6.72</v>
      </c>
      <c r="G6" s="21"/>
      <c r="H6" s="30"/>
      <c r="I6" s="31"/>
      <c r="J6" s="32"/>
      <c r="K6" s="21" t="s">
        <v>11</v>
      </c>
      <c r="L6" s="30">
        <f t="shared" si="1"/>
        <v>6.72</v>
      </c>
      <c r="M6" s="23">
        <v>102</v>
      </c>
      <c r="N6" s="30">
        <f t="shared" si="2"/>
        <v>685.4399999999999</v>
      </c>
      <c r="O6" s="33">
        <f t="shared" si="3"/>
        <v>685.4399999999999</v>
      </c>
      <c r="P6" s="34"/>
    </row>
    <row r="7" spans="1:16" ht="14.25">
      <c r="A7" s="26" t="s">
        <v>25</v>
      </c>
      <c r="B7" s="17" t="s">
        <v>24</v>
      </c>
      <c r="C7" s="27">
        <v>420</v>
      </c>
      <c r="D7" s="28">
        <f t="shared" si="0"/>
        <v>133.7579617834395</v>
      </c>
      <c r="E7" s="27">
        <v>24</v>
      </c>
      <c r="F7" s="29">
        <v>9.74</v>
      </c>
      <c r="G7" s="21" t="s">
        <v>28</v>
      </c>
      <c r="H7" s="30">
        <f>F7/2</f>
        <v>4.87</v>
      </c>
      <c r="I7" s="50">
        <v>312</v>
      </c>
      <c r="J7" s="30">
        <f>H7*I7</f>
        <v>1519.44</v>
      </c>
      <c r="K7" s="21" t="s">
        <v>11</v>
      </c>
      <c r="L7" s="30">
        <f t="shared" si="1"/>
        <v>4.87</v>
      </c>
      <c r="M7" s="23">
        <v>102</v>
      </c>
      <c r="N7" s="30">
        <f t="shared" si="2"/>
        <v>496.74</v>
      </c>
      <c r="O7" s="33">
        <f t="shared" si="3"/>
        <v>2016.18</v>
      </c>
      <c r="P7" s="34"/>
    </row>
    <row r="8" spans="1:16" ht="14.25">
      <c r="A8" s="35" t="s">
        <v>26</v>
      </c>
      <c r="B8" s="17" t="s">
        <v>24</v>
      </c>
      <c r="C8" s="27">
        <v>340</v>
      </c>
      <c r="D8" s="28">
        <f t="shared" si="0"/>
        <v>108.28025477707006</v>
      </c>
      <c r="E8" s="27">
        <v>19</v>
      </c>
      <c r="F8" s="29">
        <v>6.26</v>
      </c>
      <c r="G8" s="21" t="s">
        <v>28</v>
      </c>
      <c r="H8" s="36">
        <f>F8/2</f>
        <v>3.13</v>
      </c>
      <c r="I8" s="50">
        <v>312</v>
      </c>
      <c r="J8" s="30">
        <f>H8*I8</f>
        <v>976.56</v>
      </c>
      <c r="K8" s="21" t="s">
        <v>11</v>
      </c>
      <c r="L8" s="30">
        <f t="shared" si="1"/>
        <v>3.13</v>
      </c>
      <c r="M8" s="23">
        <v>102</v>
      </c>
      <c r="N8" s="30">
        <f t="shared" si="2"/>
        <v>319.26</v>
      </c>
      <c r="O8" s="33">
        <f t="shared" si="3"/>
        <v>1295.82</v>
      </c>
      <c r="P8" s="34"/>
    </row>
    <row r="9" spans="1:16" ht="14.25">
      <c r="A9" s="35" t="s">
        <v>27</v>
      </c>
      <c r="B9" s="17" t="s">
        <v>24</v>
      </c>
      <c r="C9" s="27">
        <v>310</v>
      </c>
      <c r="D9" s="28">
        <f t="shared" si="0"/>
        <v>98.72611464968152</v>
      </c>
      <c r="E9" s="27">
        <v>22</v>
      </c>
      <c r="F9" s="29">
        <v>6.08</v>
      </c>
      <c r="G9" s="21" t="s">
        <v>29</v>
      </c>
      <c r="H9" s="36">
        <f>F9/2</f>
        <v>3.04</v>
      </c>
      <c r="I9" s="51">
        <v>372</v>
      </c>
      <c r="J9" s="30">
        <f>H9*I9</f>
        <v>1130.88</v>
      </c>
      <c r="K9" s="21" t="s">
        <v>11</v>
      </c>
      <c r="L9" s="30">
        <f t="shared" si="1"/>
        <v>3.04</v>
      </c>
      <c r="M9" s="23">
        <v>102</v>
      </c>
      <c r="N9" s="30">
        <f t="shared" si="2"/>
        <v>310.08</v>
      </c>
      <c r="O9" s="33">
        <f t="shared" si="3"/>
        <v>1440.96</v>
      </c>
      <c r="P9" s="34"/>
    </row>
    <row r="10" spans="1:16" ht="14.25">
      <c r="A10" s="35">
        <v>7</v>
      </c>
      <c r="B10" s="17" t="s">
        <v>24</v>
      </c>
      <c r="C10" s="27">
        <v>350</v>
      </c>
      <c r="D10" s="28">
        <f t="shared" si="0"/>
        <v>111.46496815286623</v>
      </c>
      <c r="E10" s="27">
        <v>22</v>
      </c>
      <c r="F10" s="29">
        <v>8.21</v>
      </c>
      <c r="G10" s="21" t="s">
        <v>28</v>
      </c>
      <c r="H10" s="36">
        <f>F10/2</f>
        <v>4.105</v>
      </c>
      <c r="I10" s="50">
        <v>312</v>
      </c>
      <c r="J10" s="30">
        <f>H10*I10</f>
        <v>1280.7600000000002</v>
      </c>
      <c r="K10" s="21" t="s">
        <v>11</v>
      </c>
      <c r="L10" s="30">
        <f t="shared" si="1"/>
        <v>4.105</v>
      </c>
      <c r="M10" s="23">
        <v>102</v>
      </c>
      <c r="N10" s="30">
        <f t="shared" si="2"/>
        <v>418.71000000000004</v>
      </c>
      <c r="O10" s="33">
        <f t="shared" si="3"/>
        <v>1699.4700000000003</v>
      </c>
      <c r="P10" s="34"/>
    </row>
    <row r="11" spans="1:16" ht="14.25">
      <c r="A11" s="2"/>
      <c r="B11" s="38" t="s">
        <v>13</v>
      </c>
      <c r="C11" s="2"/>
      <c r="D11" s="2"/>
      <c r="E11" s="2"/>
      <c r="F11" s="39">
        <f>SUM(F4:F10)</f>
        <v>42.54</v>
      </c>
      <c r="G11" s="40"/>
      <c r="H11" s="39">
        <f>SUM(H4:H10)</f>
        <v>15.145</v>
      </c>
      <c r="I11" s="40"/>
      <c r="J11" s="39">
        <f>SUM(J4:J10)</f>
        <v>4907.64</v>
      </c>
      <c r="K11" s="40"/>
      <c r="L11" s="39">
        <f>SUM(L4:L10)</f>
        <v>27.395</v>
      </c>
      <c r="M11" s="40"/>
      <c r="N11" s="39">
        <f>SUM(N4:N10)</f>
        <v>2960.19</v>
      </c>
      <c r="O11" s="39">
        <f>SUM(O4:O10)</f>
        <v>7867.83</v>
      </c>
      <c r="P11" s="41"/>
    </row>
    <row r="12" spans="1:15" ht="14.25">
      <c r="A12" s="2"/>
      <c r="B12" s="38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4.25">
      <c r="A13" s="42" t="s">
        <v>30</v>
      </c>
      <c r="B13" s="43"/>
      <c r="C13" s="43"/>
      <c r="D13" s="43"/>
      <c r="E13" s="44"/>
      <c r="F13" s="44"/>
      <c r="G13" s="44"/>
      <c r="H13" s="42"/>
      <c r="I13" s="42"/>
      <c r="J13" s="53"/>
      <c r="K13" s="44"/>
      <c r="L13" s="44"/>
      <c r="M13" s="44"/>
      <c r="N13" s="44"/>
      <c r="O13" s="2"/>
    </row>
    <row r="14" spans="1:14" ht="14.25">
      <c r="A14" s="42"/>
      <c r="B14" s="43"/>
      <c r="C14" s="43"/>
      <c r="D14" s="43"/>
      <c r="E14" s="44"/>
      <c r="F14" s="44"/>
      <c r="G14" s="44"/>
      <c r="H14" s="45"/>
      <c r="I14" s="45"/>
      <c r="J14" s="44"/>
      <c r="K14" s="44"/>
      <c r="L14" s="44"/>
      <c r="M14" s="44"/>
      <c r="N14" s="44"/>
    </row>
    <row r="15" spans="1:14" ht="14.25">
      <c r="A15" s="42" t="s">
        <v>37</v>
      </c>
      <c r="B15" s="43"/>
      <c r="C15" s="43"/>
      <c r="D15" s="43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4" ht="14.25">
      <c r="A16" s="45" t="s">
        <v>31</v>
      </c>
      <c r="B16" s="43"/>
      <c r="C16" s="43"/>
      <c r="D16" s="43"/>
      <c r="E16" s="44"/>
      <c r="F16" s="44"/>
      <c r="G16" s="44"/>
      <c r="H16" s="42"/>
      <c r="I16" s="42"/>
      <c r="J16" s="44"/>
      <c r="K16" s="44"/>
      <c r="L16" s="44"/>
      <c r="M16" s="44"/>
      <c r="N16" s="44"/>
    </row>
    <row r="17" spans="1:14" ht="14.25">
      <c r="A17" s="42" t="s">
        <v>14</v>
      </c>
      <c r="B17" s="43"/>
      <c r="C17" s="43"/>
      <c r="D17" s="43"/>
      <c r="E17" s="44"/>
      <c r="F17" s="44"/>
      <c r="G17" s="44"/>
      <c r="H17" s="42"/>
      <c r="I17" s="42"/>
      <c r="J17" s="44"/>
      <c r="K17" s="44"/>
      <c r="L17" s="44"/>
      <c r="M17" s="44"/>
      <c r="N17" s="44"/>
    </row>
    <row r="18" spans="1:14" ht="14.25">
      <c r="A18" s="45" t="s">
        <v>32</v>
      </c>
      <c r="B18" s="43"/>
      <c r="C18" s="43"/>
      <c r="D18" s="43"/>
      <c r="E18" s="44"/>
      <c r="F18" s="44"/>
      <c r="G18" s="44"/>
      <c r="H18" s="45"/>
      <c r="I18" s="45"/>
      <c r="J18" s="44"/>
      <c r="K18" s="44"/>
      <c r="L18" s="44"/>
      <c r="M18" s="44"/>
      <c r="N18" s="44"/>
    </row>
    <row r="19" spans="1:14" ht="14.25">
      <c r="A19" s="45"/>
      <c r="B19" s="43"/>
      <c r="C19" s="43"/>
      <c r="D19" s="43"/>
      <c r="E19" s="44"/>
      <c r="F19" s="44"/>
      <c r="G19" s="44"/>
      <c r="H19" s="45"/>
      <c r="I19" s="45"/>
      <c r="J19" s="44"/>
      <c r="K19" s="44"/>
      <c r="L19" s="44"/>
      <c r="M19" s="44"/>
      <c r="N19" s="44"/>
    </row>
    <row r="20" spans="1:14" ht="14.25">
      <c r="A20" s="42" t="s">
        <v>15</v>
      </c>
      <c r="B20" s="43"/>
      <c r="C20" s="43"/>
      <c r="D20" s="43"/>
      <c r="E20" s="44"/>
      <c r="F20" s="44"/>
      <c r="G20" s="44"/>
      <c r="H20" s="42"/>
      <c r="I20" s="42"/>
      <c r="J20" s="44"/>
      <c r="K20" s="44"/>
      <c r="L20" s="44"/>
      <c r="M20" s="44"/>
      <c r="N20" s="44"/>
    </row>
    <row r="21" spans="1:14" ht="14.25">
      <c r="A21" s="46" t="s">
        <v>33</v>
      </c>
      <c r="B21" s="43"/>
      <c r="C21" s="43"/>
      <c r="D21" s="43"/>
      <c r="E21" s="44"/>
      <c r="F21" s="44"/>
      <c r="G21" s="44"/>
      <c r="H21" s="45"/>
      <c r="I21" s="46"/>
      <c r="J21" s="44"/>
      <c r="K21" s="44"/>
      <c r="L21" s="44"/>
      <c r="M21" s="44"/>
      <c r="N21" s="44"/>
    </row>
    <row r="22" spans="1:14" ht="14.25">
      <c r="A22" s="47" t="s">
        <v>34</v>
      </c>
      <c r="B22" s="43"/>
      <c r="C22" s="43"/>
      <c r="D22" s="43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1:14" ht="14.25">
      <c r="A23" s="52" t="s">
        <v>35</v>
      </c>
      <c r="B23" s="43"/>
      <c r="C23" s="43"/>
      <c r="D23" s="43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1:14" ht="14.25">
      <c r="A24" s="48" t="s">
        <v>16</v>
      </c>
      <c r="B24" s="43"/>
      <c r="C24" s="43"/>
      <c r="D24" s="43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ht="14.25">
      <c r="A25" s="49" t="s">
        <v>36</v>
      </c>
    </row>
    <row r="26" ht="14.25">
      <c r="A26" s="49" t="s">
        <v>18</v>
      </c>
    </row>
  </sheetData>
  <sheetProtection/>
  <printOptions horizontalCentered="1"/>
  <pageMargins left="0" right="0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1" max="1" width="5.7109375" style="0" customWidth="1"/>
    <col min="2" max="2" width="20.421875" style="0" customWidth="1"/>
    <col min="7" max="7" width="7.421875" style="0" customWidth="1"/>
    <col min="11" max="11" width="7.28125" style="0" customWidth="1"/>
  </cols>
  <sheetData>
    <row r="1" spans="1:16" ht="14.25">
      <c r="A1" s="1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40</v>
      </c>
      <c r="O1" s="3"/>
      <c r="P1" s="2"/>
    </row>
    <row r="2" spans="1:16" ht="15" thickBot="1">
      <c r="A2" s="4"/>
      <c r="B2" s="2"/>
      <c r="C2" s="2"/>
      <c r="D2" s="2"/>
      <c r="E2" s="2"/>
      <c r="F2" s="2"/>
      <c r="G2" s="2"/>
      <c r="H2" s="2"/>
      <c r="I2" s="5"/>
      <c r="J2" s="6"/>
      <c r="K2" s="7"/>
      <c r="L2" s="6"/>
      <c r="M2" s="5"/>
      <c r="N2" s="6"/>
      <c r="O2" s="2"/>
      <c r="P2" s="2"/>
    </row>
    <row r="3" spans="1:16" ht="30.75" thickBot="1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5</v>
      </c>
      <c r="G3" s="13" t="s">
        <v>6</v>
      </c>
      <c r="H3" s="14" t="s">
        <v>7</v>
      </c>
      <c r="I3" s="13" t="s">
        <v>8</v>
      </c>
      <c r="J3" s="14" t="s">
        <v>9</v>
      </c>
      <c r="K3" s="13" t="s">
        <v>6</v>
      </c>
      <c r="L3" s="14" t="s">
        <v>7</v>
      </c>
      <c r="M3" s="13" t="s">
        <v>8</v>
      </c>
      <c r="N3" s="13" t="s">
        <v>9</v>
      </c>
      <c r="O3" s="15" t="s">
        <v>10</v>
      </c>
      <c r="P3" s="2"/>
    </row>
    <row r="4" spans="1:16" ht="15" thickTop="1">
      <c r="A4" s="16" t="s">
        <v>43</v>
      </c>
      <c r="B4" s="17" t="s">
        <v>41</v>
      </c>
      <c r="C4" s="18">
        <v>86</v>
      </c>
      <c r="D4" s="19">
        <f aca="true" t="shared" si="0" ref="D4:D23">C4/3.14</f>
        <v>27.388535031847134</v>
      </c>
      <c r="E4" s="18">
        <v>5</v>
      </c>
      <c r="F4" s="20">
        <v>0.16</v>
      </c>
      <c r="G4" s="21"/>
      <c r="H4" s="22"/>
      <c r="I4" s="23"/>
      <c r="J4" s="24"/>
      <c r="K4" s="21" t="s">
        <v>11</v>
      </c>
      <c r="L4" s="23">
        <f aca="true" t="shared" si="1" ref="L4:L23">F4-H4</f>
        <v>0.16</v>
      </c>
      <c r="M4" s="23">
        <v>102</v>
      </c>
      <c r="N4" s="23">
        <f>L4*M4</f>
        <v>16.32</v>
      </c>
      <c r="O4" s="25">
        <f>J4+N4</f>
        <v>16.32</v>
      </c>
      <c r="P4" s="2"/>
    </row>
    <row r="5" spans="1:16" ht="14.25">
      <c r="A5" s="26" t="s">
        <v>44</v>
      </c>
      <c r="B5" s="17" t="s">
        <v>42</v>
      </c>
      <c r="C5" s="27">
        <v>103</v>
      </c>
      <c r="D5" s="28">
        <f t="shared" si="0"/>
        <v>32.802547770700635</v>
      </c>
      <c r="E5" s="27">
        <v>5</v>
      </c>
      <c r="F5" s="29">
        <v>0.31</v>
      </c>
      <c r="G5" s="21"/>
      <c r="H5" s="30"/>
      <c r="I5" s="31"/>
      <c r="J5" s="32"/>
      <c r="K5" s="21" t="s">
        <v>11</v>
      </c>
      <c r="L5" s="30">
        <f t="shared" si="1"/>
        <v>0.31</v>
      </c>
      <c r="M5" s="23">
        <v>94</v>
      </c>
      <c r="N5" s="30">
        <f aca="true" t="shared" si="2" ref="N5:N23">L5*M5</f>
        <v>29.14</v>
      </c>
      <c r="O5" s="33">
        <f aca="true" t="shared" si="3" ref="O5:O23">J5+N5</f>
        <v>29.14</v>
      </c>
      <c r="P5" s="34"/>
    </row>
    <row r="6" spans="1:16" ht="14.25">
      <c r="A6" s="26" t="s">
        <v>45</v>
      </c>
      <c r="B6" s="17" t="s">
        <v>24</v>
      </c>
      <c r="C6" s="27">
        <v>375</v>
      </c>
      <c r="D6" s="28">
        <f t="shared" si="0"/>
        <v>119.42675159235668</v>
      </c>
      <c r="E6" s="27">
        <v>12</v>
      </c>
      <c r="F6" s="29">
        <v>6.59</v>
      </c>
      <c r="G6" s="21"/>
      <c r="H6" s="30"/>
      <c r="I6" s="31"/>
      <c r="J6" s="32"/>
      <c r="K6" s="21" t="s">
        <v>11</v>
      </c>
      <c r="L6" s="30">
        <f t="shared" si="1"/>
        <v>6.59</v>
      </c>
      <c r="M6" s="23">
        <v>102</v>
      </c>
      <c r="N6" s="30">
        <f t="shared" si="2"/>
        <v>672.18</v>
      </c>
      <c r="O6" s="33">
        <f t="shared" si="3"/>
        <v>672.18</v>
      </c>
      <c r="P6" s="34"/>
    </row>
    <row r="7" spans="1:16" ht="14.25">
      <c r="A7" s="26" t="s">
        <v>46</v>
      </c>
      <c r="B7" s="17" t="s">
        <v>24</v>
      </c>
      <c r="C7" s="27">
        <v>354</v>
      </c>
      <c r="D7" s="28">
        <f t="shared" si="0"/>
        <v>112.73885350318471</v>
      </c>
      <c r="E7" s="27">
        <v>12</v>
      </c>
      <c r="F7" s="29">
        <v>6.1</v>
      </c>
      <c r="G7" s="54" t="s">
        <v>12</v>
      </c>
      <c r="H7" s="30">
        <f>F7/2</f>
        <v>3.05</v>
      </c>
      <c r="I7" s="50">
        <v>198</v>
      </c>
      <c r="J7" s="30">
        <f>H7*I7</f>
        <v>603.9</v>
      </c>
      <c r="K7" s="21" t="s">
        <v>11</v>
      </c>
      <c r="L7" s="30">
        <f t="shared" si="1"/>
        <v>3.05</v>
      </c>
      <c r="M7" s="23">
        <v>102</v>
      </c>
      <c r="N7" s="30">
        <f t="shared" si="2"/>
        <v>311.09999999999997</v>
      </c>
      <c r="O7" s="33">
        <f t="shared" si="3"/>
        <v>915</v>
      </c>
      <c r="P7" s="34"/>
    </row>
    <row r="8" spans="1:16" ht="14.25">
      <c r="A8" s="35" t="s">
        <v>47</v>
      </c>
      <c r="B8" s="17" t="s">
        <v>48</v>
      </c>
      <c r="C8" s="27">
        <v>151</v>
      </c>
      <c r="D8" s="28">
        <f t="shared" si="0"/>
        <v>48.089171974522294</v>
      </c>
      <c r="E8" s="27">
        <v>4</v>
      </c>
      <c r="F8" s="29">
        <v>0.66</v>
      </c>
      <c r="G8" s="54"/>
      <c r="H8" s="36"/>
      <c r="I8" s="50"/>
      <c r="J8" s="30"/>
      <c r="K8" s="21" t="s">
        <v>11</v>
      </c>
      <c r="L8" s="30">
        <f t="shared" si="1"/>
        <v>0.66</v>
      </c>
      <c r="M8" s="23">
        <v>94</v>
      </c>
      <c r="N8" s="30">
        <f t="shared" si="2"/>
        <v>62.040000000000006</v>
      </c>
      <c r="O8" s="33">
        <f t="shared" si="3"/>
        <v>62.040000000000006</v>
      </c>
      <c r="P8" s="34"/>
    </row>
    <row r="9" spans="1:16" ht="14.25">
      <c r="A9" s="35" t="s">
        <v>49</v>
      </c>
      <c r="B9" s="17" t="s">
        <v>48</v>
      </c>
      <c r="C9" s="27">
        <v>117</v>
      </c>
      <c r="D9" s="28">
        <f t="shared" si="0"/>
        <v>37.261146496815286</v>
      </c>
      <c r="E9" s="27">
        <v>4</v>
      </c>
      <c r="F9" s="29">
        <v>0.44</v>
      </c>
      <c r="G9" s="54"/>
      <c r="H9" s="36"/>
      <c r="I9" s="51"/>
      <c r="J9" s="30"/>
      <c r="K9" s="21" t="s">
        <v>11</v>
      </c>
      <c r="L9" s="30">
        <f t="shared" si="1"/>
        <v>0.44</v>
      </c>
      <c r="M9" s="23">
        <v>94</v>
      </c>
      <c r="N9" s="30">
        <f t="shared" si="2"/>
        <v>41.36</v>
      </c>
      <c r="O9" s="33">
        <f t="shared" si="3"/>
        <v>41.36</v>
      </c>
      <c r="P9" s="34"/>
    </row>
    <row r="10" spans="1:16" ht="14.25">
      <c r="A10" s="35" t="s">
        <v>50</v>
      </c>
      <c r="B10" s="17" t="s">
        <v>48</v>
      </c>
      <c r="C10" s="27">
        <v>162</v>
      </c>
      <c r="D10" s="28">
        <f t="shared" si="0"/>
        <v>51.59235668789809</v>
      </c>
      <c r="E10" s="27">
        <v>5</v>
      </c>
      <c r="F10" s="29">
        <v>0.86</v>
      </c>
      <c r="G10" s="54"/>
      <c r="H10" s="36"/>
      <c r="I10" s="50"/>
      <c r="J10" s="30"/>
      <c r="K10" s="21" t="s">
        <v>11</v>
      </c>
      <c r="L10" s="30">
        <f t="shared" si="1"/>
        <v>0.86</v>
      </c>
      <c r="M10" s="23">
        <v>94</v>
      </c>
      <c r="N10" s="30">
        <f t="shared" si="2"/>
        <v>80.84</v>
      </c>
      <c r="O10" s="33">
        <f t="shared" si="3"/>
        <v>80.84</v>
      </c>
      <c r="P10" s="34"/>
    </row>
    <row r="11" spans="1:16" ht="14.25">
      <c r="A11" s="55" t="s">
        <v>51</v>
      </c>
      <c r="B11" s="37" t="s">
        <v>24</v>
      </c>
      <c r="C11" s="27">
        <v>338</v>
      </c>
      <c r="D11" s="28">
        <f t="shared" si="0"/>
        <v>107.64331210191082</v>
      </c>
      <c r="E11" s="27">
        <v>12</v>
      </c>
      <c r="F11" s="29">
        <v>5.14</v>
      </c>
      <c r="G11" s="54" t="s">
        <v>12</v>
      </c>
      <c r="H11" s="30">
        <f aca="true" t="shared" si="4" ref="H11:H22">F11/2</f>
        <v>2.57</v>
      </c>
      <c r="I11" s="50">
        <v>198</v>
      </c>
      <c r="J11" s="30">
        <f aca="true" t="shared" si="5" ref="J11:J22">H11*I11</f>
        <v>508.85999999999996</v>
      </c>
      <c r="K11" s="21" t="s">
        <v>11</v>
      </c>
      <c r="L11" s="30">
        <f t="shared" si="1"/>
        <v>2.57</v>
      </c>
      <c r="M11" s="23">
        <v>102</v>
      </c>
      <c r="N11" s="30">
        <f t="shared" si="2"/>
        <v>262.14</v>
      </c>
      <c r="O11" s="30">
        <f t="shared" si="3"/>
        <v>771</v>
      </c>
      <c r="P11" s="34"/>
    </row>
    <row r="12" spans="1:16" ht="14.25">
      <c r="A12" s="55" t="s">
        <v>52</v>
      </c>
      <c r="B12" s="37" t="s">
        <v>24</v>
      </c>
      <c r="C12" s="27">
        <v>385</v>
      </c>
      <c r="D12" s="28">
        <f t="shared" si="0"/>
        <v>122.61146496815286</v>
      </c>
      <c r="E12" s="27">
        <v>13</v>
      </c>
      <c r="F12" s="29">
        <v>7.14</v>
      </c>
      <c r="G12" s="54" t="s">
        <v>12</v>
      </c>
      <c r="H12" s="30">
        <f t="shared" si="4"/>
        <v>3.57</v>
      </c>
      <c r="I12" s="50">
        <v>198</v>
      </c>
      <c r="J12" s="30">
        <f t="shared" si="5"/>
        <v>706.86</v>
      </c>
      <c r="K12" s="21" t="s">
        <v>11</v>
      </c>
      <c r="L12" s="30">
        <f t="shared" si="1"/>
        <v>3.57</v>
      </c>
      <c r="M12" s="23">
        <v>102</v>
      </c>
      <c r="N12" s="30">
        <f t="shared" si="2"/>
        <v>364.14</v>
      </c>
      <c r="O12" s="30">
        <f t="shared" si="3"/>
        <v>1071</v>
      </c>
      <c r="P12" s="34"/>
    </row>
    <row r="13" spans="1:16" ht="14.25">
      <c r="A13" s="55" t="s">
        <v>53</v>
      </c>
      <c r="B13" s="37" t="s">
        <v>24</v>
      </c>
      <c r="C13" s="27">
        <v>312</v>
      </c>
      <c r="D13" s="28">
        <f t="shared" si="0"/>
        <v>99.36305732484077</v>
      </c>
      <c r="E13" s="27">
        <v>12</v>
      </c>
      <c r="F13" s="29">
        <v>4.1</v>
      </c>
      <c r="G13" s="54" t="s">
        <v>12</v>
      </c>
      <c r="H13" s="30">
        <f t="shared" si="4"/>
        <v>2.05</v>
      </c>
      <c r="I13" s="50">
        <v>198</v>
      </c>
      <c r="J13" s="30">
        <f t="shared" si="5"/>
        <v>405.9</v>
      </c>
      <c r="K13" s="21" t="s">
        <v>11</v>
      </c>
      <c r="L13" s="30">
        <f t="shared" si="1"/>
        <v>2.05</v>
      </c>
      <c r="M13" s="23">
        <v>102</v>
      </c>
      <c r="N13" s="30">
        <f t="shared" si="2"/>
        <v>209.1</v>
      </c>
      <c r="O13" s="30">
        <f t="shared" si="3"/>
        <v>615</v>
      </c>
      <c r="P13" s="34"/>
    </row>
    <row r="14" spans="1:16" ht="14.25">
      <c r="A14" s="55" t="s">
        <v>54</v>
      </c>
      <c r="B14" s="37" t="s">
        <v>24</v>
      </c>
      <c r="C14" s="27">
        <v>266</v>
      </c>
      <c r="D14" s="28">
        <f t="shared" si="0"/>
        <v>84.71337579617834</v>
      </c>
      <c r="E14" s="27">
        <v>13</v>
      </c>
      <c r="F14" s="29">
        <v>2.85</v>
      </c>
      <c r="G14" s="54" t="s">
        <v>29</v>
      </c>
      <c r="H14" s="30">
        <f t="shared" si="4"/>
        <v>1.425</v>
      </c>
      <c r="I14" s="50">
        <v>372</v>
      </c>
      <c r="J14" s="30">
        <f t="shared" si="5"/>
        <v>530.1</v>
      </c>
      <c r="K14" s="21" t="s">
        <v>11</v>
      </c>
      <c r="L14" s="30">
        <f t="shared" si="1"/>
        <v>1.425</v>
      </c>
      <c r="M14" s="23">
        <v>102</v>
      </c>
      <c r="N14" s="30">
        <f t="shared" si="2"/>
        <v>145.35</v>
      </c>
      <c r="O14" s="30">
        <f t="shared" si="3"/>
        <v>675.45</v>
      </c>
      <c r="P14" s="34"/>
    </row>
    <row r="15" spans="1:16" ht="14.25">
      <c r="A15" s="55" t="s">
        <v>55</v>
      </c>
      <c r="B15" s="37" t="s">
        <v>24</v>
      </c>
      <c r="C15" s="27">
        <v>267</v>
      </c>
      <c r="D15" s="28">
        <f t="shared" si="0"/>
        <v>85.03184713375796</v>
      </c>
      <c r="E15" s="27">
        <v>13</v>
      </c>
      <c r="F15" s="29">
        <v>2.85</v>
      </c>
      <c r="G15" s="54" t="s">
        <v>28</v>
      </c>
      <c r="H15" s="30">
        <f t="shared" si="4"/>
        <v>1.425</v>
      </c>
      <c r="I15" s="50">
        <v>312</v>
      </c>
      <c r="J15" s="30">
        <f t="shared" si="5"/>
        <v>444.6</v>
      </c>
      <c r="K15" s="21" t="s">
        <v>11</v>
      </c>
      <c r="L15" s="30">
        <f t="shared" si="1"/>
        <v>1.425</v>
      </c>
      <c r="M15" s="23">
        <v>102</v>
      </c>
      <c r="N15" s="30">
        <f t="shared" si="2"/>
        <v>145.35</v>
      </c>
      <c r="O15" s="30">
        <f t="shared" si="3"/>
        <v>589.95</v>
      </c>
      <c r="P15" s="34"/>
    </row>
    <row r="16" spans="1:16" ht="14.25">
      <c r="A16" s="55" t="s">
        <v>56</v>
      </c>
      <c r="B16" s="37" t="s">
        <v>24</v>
      </c>
      <c r="C16" s="27">
        <v>132</v>
      </c>
      <c r="D16" s="28">
        <f t="shared" si="0"/>
        <v>42.038216560509554</v>
      </c>
      <c r="E16" s="27">
        <v>10</v>
      </c>
      <c r="F16" s="29">
        <v>0.68</v>
      </c>
      <c r="G16" s="54" t="s">
        <v>12</v>
      </c>
      <c r="H16" s="30">
        <f t="shared" si="4"/>
        <v>0.34</v>
      </c>
      <c r="I16" s="50">
        <v>198</v>
      </c>
      <c r="J16" s="30">
        <f t="shared" si="5"/>
        <v>67.32000000000001</v>
      </c>
      <c r="K16" s="21" t="s">
        <v>11</v>
      </c>
      <c r="L16" s="30">
        <f t="shared" si="1"/>
        <v>0.34</v>
      </c>
      <c r="M16" s="23">
        <v>102</v>
      </c>
      <c r="N16" s="30">
        <f t="shared" si="2"/>
        <v>34.68</v>
      </c>
      <c r="O16" s="30">
        <f t="shared" si="3"/>
        <v>102</v>
      </c>
      <c r="P16" s="34"/>
    </row>
    <row r="17" spans="1:16" ht="14.25">
      <c r="A17" s="55" t="s">
        <v>57</v>
      </c>
      <c r="B17" s="37" t="s">
        <v>24</v>
      </c>
      <c r="C17" s="27">
        <v>112</v>
      </c>
      <c r="D17" s="28">
        <f t="shared" si="0"/>
        <v>35.6687898089172</v>
      </c>
      <c r="E17" s="27">
        <v>9</v>
      </c>
      <c r="F17" s="29">
        <v>0.44</v>
      </c>
      <c r="G17" s="54" t="s">
        <v>12</v>
      </c>
      <c r="H17" s="30">
        <f t="shared" si="4"/>
        <v>0.22</v>
      </c>
      <c r="I17" s="50">
        <v>198</v>
      </c>
      <c r="J17" s="30">
        <f t="shared" si="5"/>
        <v>43.56</v>
      </c>
      <c r="K17" s="21" t="s">
        <v>11</v>
      </c>
      <c r="L17" s="30">
        <f t="shared" si="1"/>
        <v>0.22</v>
      </c>
      <c r="M17" s="23">
        <v>102</v>
      </c>
      <c r="N17" s="30">
        <f t="shared" si="2"/>
        <v>22.44</v>
      </c>
      <c r="O17" s="30">
        <f t="shared" si="3"/>
        <v>66</v>
      </c>
      <c r="P17" s="34"/>
    </row>
    <row r="18" spans="1:16" ht="14.25">
      <c r="A18" s="55" t="s">
        <v>58</v>
      </c>
      <c r="B18" s="37" t="s">
        <v>24</v>
      </c>
      <c r="C18" s="27">
        <v>222</v>
      </c>
      <c r="D18" s="28">
        <f t="shared" si="0"/>
        <v>70.70063694267516</v>
      </c>
      <c r="E18" s="27">
        <v>14</v>
      </c>
      <c r="F18" s="29">
        <v>2.07</v>
      </c>
      <c r="G18" s="54" t="s">
        <v>12</v>
      </c>
      <c r="H18" s="30">
        <f t="shared" si="4"/>
        <v>1.035</v>
      </c>
      <c r="I18" s="50">
        <v>198</v>
      </c>
      <c r="J18" s="30">
        <f t="shared" si="5"/>
        <v>204.92999999999998</v>
      </c>
      <c r="K18" s="21" t="s">
        <v>11</v>
      </c>
      <c r="L18" s="30">
        <f t="shared" si="1"/>
        <v>1.035</v>
      </c>
      <c r="M18" s="23">
        <v>102</v>
      </c>
      <c r="N18" s="30">
        <f t="shared" si="2"/>
        <v>105.57</v>
      </c>
      <c r="O18" s="30">
        <f t="shared" si="3"/>
        <v>310.5</v>
      </c>
      <c r="P18" s="34"/>
    </row>
    <row r="19" spans="1:16" ht="14.25">
      <c r="A19" s="55" t="s">
        <v>59</v>
      </c>
      <c r="B19" s="37" t="s">
        <v>24</v>
      </c>
      <c r="C19" s="27">
        <v>304</v>
      </c>
      <c r="D19" s="28">
        <f t="shared" si="0"/>
        <v>96.81528662420382</v>
      </c>
      <c r="E19" s="27">
        <v>16</v>
      </c>
      <c r="F19" s="29">
        <v>4.35</v>
      </c>
      <c r="G19" s="54" t="s">
        <v>29</v>
      </c>
      <c r="H19" s="30">
        <f t="shared" si="4"/>
        <v>2.175</v>
      </c>
      <c r="I19" s="50">
        <v>372</v>
      </c>
      <c r="J19" s="30">
        <f t="shared" si="5"/>
        <v>809.0999999999999</v>
      </c>
      <c r="K19" s="21" t="s">
        <v>11</v>
      </c>
      <c r="L19" s="30">
        <f t="shared" si="1"/>
        <v>2.175</v>
      </c>
      <c r="M19" s="23">
        <v>102</v>
      </c>
      <c r="N19" s="30">
        <f t="shared" si="2"/>
        <v>221.85</v>
      </c>
      <c r="O19" s="30">
        <f t="shared" si="3"/>
        <v>1030.9499999999998</v>
      </c>
      <c r="P19" s="34"/>
    </row>
    <row r="20" spans="1:16" ht="14.25">
      <c r="A20" s="55" t="s">
        <v>60</v>
      </c>
      <c r="B20" s="37" t="s">
        <v>24</v>
      </c>
      <c r="C20" s="27">
        <v>307</v>
      </c>
      <c r="D20" s="28">
        <f t="shared" si="0"/>
        <v>97.77070063694268</v>
      </c>
      <c r="E20" s="27">
        <v>15</v>
      </c>
      <c r="F20" s="29">
        <v>4.34</v>
      </c>
      <c r="G20" s="54" t="s">
        <v>29</v>
      </c>
      <c r="H20" s="30">
        <f t="shared" si="4"/>
        <v>2.17</v>
      </c>
      <c r="I20" s="50">
        <v>372</v>
      </c>
      <c r="J20" s="30">
        <f t="shared" si="5"/>
        <v>807.24</v>
      </c>
      <c r="K20" s="21" t="s">
        <v>11</v>
      </c>
      <c r="L20" s="30">
        <f t="shared" si="1"/>
        <v>2.17</v>
      </c>
      <c r="M20" s="23">
        <v>102</v>
      </c>
      <c r="N20" s="30">
        <f t="shared" si="2"/>
        <v>221.34</v>
      </c>
      <c r="O20" s="30">
        <f t="shared" si="3"/>
        <v>1028.58</v>
      </c>
      <c r="P20" s="34"/>
    </row>
    <row r="21" spans="1:16" ht="14.25">
      <c r="A21" s="55" t="s">
        <v>61</v>
      </c>
      <c r="B21" s="37" t="s">
        <v>24</v>
      </c>
      <c r="C21" s="27">
        <v>279</v>
      </c>
      <c r="D21" s="28">
        <f t="shared" si="0"/>
        <v>88.85350318471338</v>
      </c>
      <c r="E21" s="27">
        <v>14</v>
      </c>
      <c r="F21" s="29">
        <v>3.21</v>
      </c>
      <c r="G21" s="54" t="s">
        <v>28</v>
      </c>
      <c r="H21" s="30">
        <f t="shared" si="4"/>
        <v>1.605</v>
      </c>
      <c r="I21" s="50">
        <v>312</v>
      </c>
      <c r="J21" s="30">
        <f t="shared" si="5"/>
        <v>500.76</v>
      </c>
      <c r="K21" s="21" t="s">
        <v>11</v>
      </c>
      <c r="L21" s="30">
        <f t="shared" si="1"/>
        <v>1.605</v>
      </c>
      <c r="M21" s="23">
        <v>102</v>
      </c>
      <c r="N21" s="30">
        <f t="shared" si="2"/>
        <v>163.71</v>
      </c>
      <c r="O21" s="30">
        <f t="shared" si="3"/>
        <v>664.47</v>
      </c>
      <c r="P21" s="34"/>
    </row>
    <row r="22" spans="1:16" ht="14.25">
      <c r="A22" s="55" t="s">
        <v>62</v>
      </c>
      <c r="B22" s="37" t="s">
        <v>24</v>
      </c>
      <c r="C22" s="27">
        <v>401</v>
      </c>
      <c r="D22" s="28">
        <f t="shared" si="0"/>
        <v>127.70700636942675</v>
      </c>
      <c r="E22" s="27">
        <v>14</v>
      </c>
      <c r="F22" s="29">
        <v>7.7</v>
      </c>
      <c r="G22" s="54" t="s">
        <v>28</v>
      </c>
      <c r="H22" s="30">
        <f t="shared" si="4"/>
        <v>3.85</v>
      </c>
      <c r="I22" s="50">
        <v>312</v>
      </c>
      <c r="J22" s="30">
        <f t="shared" si="5"/>
        <v>1201.2</v>
      </c>
      <c r="K22" s="21" t="s">
        <v>11</v>
      </c>
      <c r="L22" s="30">
        <f t="shared" si="1"/>
        <v>3.85</v>
      </c>
      <c r="M22" s="23">
        <v>102</v>
      </c>
      <c r="N22" s="30">
        <f t="shared" si="2"/>
        <v>392.7</v>
      </c>
      <c r="O22" s="30">
        <f t="shared" si="3"/>
        <v>1593.9</v>
      </c>
      <c r="P22" s="34"/>
    </row>
    <row r="23" spans="1:16" ht="14.25">
      <c r="A23" s="55" t="s">
        <v>63</v>
      </c>
      <c r="B23" s="37" t="s">
        <v>21</v>
      </c>
      <c r="C23" s="27">
        <v>200</v>
      </c>
      <c r="D23" s="28">
        <f t="shared" si="0"/>
        <v>63.69426751592356</v>
      </c>
      <c r="E23" s="27">
        <v>8</v>
      </c>
      <c r="F23" s="29">
        <v>2.08</v>
      </c>
      <c r="G23" s="21"/>
      <c r="H23" s="36"/>
      <c r="I23" s="50"/>
      <c r="J23" s="30"/>
      <c r="K23" s="21" t="s">
        <v>11</v>
      </c>
      <c r="L23" s="30">
        <f t="shared" si="1"/>
        <v>2.08</v>
      </c>
      <c r="M23" s="23">
        <v>132</v>
      </c>
      <c r="N23" s="30">
        <f t="shared" si="2"/>
        <v>274.56</v>
      </c>
      <c r="O23" s="30">
        <f t="shared" si="3"/>
        <v>274.56</v>
      </c>
      <c r="P23" s="34"/>
    </row>
    <row r="24" spans="1:16" ht="14.25">
      <c r="A24" s="2"/>
      <c r="B24" s="38" t="s">
        <v>13</v>
      </c>
      <c r="C24" s="2"/>
      <c r="D24" s="2"/>
      <c r="E24" s="2"/>
      <c r="F24" s="39">
        <f>SUM(F4:F23)</f>
        <v>62.07</v>
      </c>
      <c r="G24" s="40"/>
      <c r="H24" s="39">
        <f>SUM(H7:H23)</f>
        <v>25.485000000000003</v>
      </c>
      <c r="I24" s="40"/>
      <c r="J24" s="39">
        <f>SUM(J7:J23)</f>
        <v>6834.329999999999</v>
      </c>
      <c r="K24" s="40"/>
      <c r="L24" s="39">
        <f>SUM(L4:L23)</f>
        <v>36.584999999999994</v>
      </c>
      <c r="M24" s="40"/>
      <c r="N24" s="39">
        <f>SUM(N4:N23)</f>
        <v>3775.9099999999994</v>
      </c>
      <c r="O24" s="39">
        <f>SUM(O4:O23)</f>
        <v>10610.239999999998</v>
      </c>
      <c r="P24" s="41"/>
    </row>
    <row r="25" spans="1:15" ht="14.25">
      <c r="A25" s="42" t="s">
        <v>64</v>
      </c>
      <c r="B25" s="43"/>
      <c r="C25" s="43"/>
      <c r="D25" s="43"/>
      <c r="E25" s="44"/>
      <c r="F25" s="44"/>
      <c r="G25" s="44"/>
      <c r="H25" s="42"/>
      <c r="I25" s="42"/>
      <c r="J25" s="53"/>
      <c r="K25" s="44"/>
      <c r="L25" s="44"/>
      <c r="M25" s="44"/>
      <c r="N25" s="44"/>
      <c r="O25" s="2"/>
    </row>
    <row r="26" spans="1:14" ht="14.25">
      <c r="A26" s="42" t="s">
        <v>37</v>
      </c>
      <c r="B26" s="43"/>
      <c r="C26" s="43"/>
      <c r="D26" s="43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14" ht="14.25">
      <c r="A27" s="45" t="s">
        <v>65</v>
      </c>
      <c r="B27" s="43"/>
      <c r="C27" s="43"/>
      <c r="D27" s="43"/>
      <c r="E27" s="44"/>
      <c r="F27" s="44"/>
      <c r="G27" s="44"/>
      <c r="H27" s="42"/>
      <c r="I27" s="42"/>
      <c r="J27" s="44"/>
      <c r="K27" s="44"/>
      <c r="L27" s="44"/>
      <c r="M27" s="44"/>
      <c r="N27" s="44"/>
    </row>
    <row r="28" spans="1:14" ht="14.25">
      <c r="A28" s="42" t="s">
        <v>14</v>
      </c>
      <c r="B28" s="43"/>
      <c r="C28" s="43"/>
      <c r="D28" s="43"/>
      <c r="E28" s="44"/>
      <c r="F28" s="44"/>
      <c r="G28" s="44"/>
      <c r="H28" s="42"/>
      <c r="I28" s="42"/>
      <c r="J28" s="44"/>
      <c r="K28" s="44"/>
      <c r="L28" s="44"/>
      <c r="M28" s="44"/>
      <c r="N28" s="44"/>
    </row>
    <row r="29" spans="1:14" ht="14.25">
      <c r="A29" s="45" t="s">
        <v>66</v>
      </c>
      <c r="B29" s="43"/>
      <c r="C29" s="43"/>
      <c r="D29" s="43"/>
      <c r="E29" s="44"/>
      <c r="F29" s="44"/>
      <c r="G29" s="44"/>
      <c r="H29" s="45"/>
      <c r="I29" s="45"/>
      <c r="J29" s="44"/>
      <c r="K29" s="44"/>
      <c r="L29" s="44"/>
      <c r="M29" s="44"/>
      <c r="N29" s="44"/>
    </row>
    <row r="30" spans="1:14" ht="14.25">
      <c r="A30" s="45"/>
      <c r="B30" s="43"/>
      <c r="C30" s="43"/>
      <c r="D30" s="43"/>
      <c r="E30" s="44"/>
      <c r="F30" s="44"/>
      <c r="G30" s="44"/>
      <c r="H30" s="45"/>
      <c r="I30" s="45"/>
      <c r="J30" s="44"/>
      <c r="K30" s="44"/>
      <c r="L30" s="44"/>
      <c r="M30" s="44"/>
      <c r="N30" s="44"/>
    </row>
    <row r="31" spans="1:14" ht="14.25">
      <c r="A31" s="42" t="s">
        <v>15</v>
      </c>
      <c r="B31" s="43"/>
      <c r="C31" s="43"/>
      <c r="D31" s="43"/>
      <c r="E31" s="44"/>
      <c r="F31" s="44"/>
      <c r="G31" s="44"/>
      <c r="H31" s="42"/>
      <c r="I31" s="42"/>
      <c r="J31" s="44"/>
      <c r="K31" s="44"/>
      <c r="L31" s="44"/>
      <c r="M31" s="44"/>
      <c r="N31" s="44"/>
    </row>
    <row r="32" spans="1:14" ht="14.25">
      <c r="A32" s="46" t="s">
        <v>67</v>
      </c>
      <c r="B32" s="43"/>
      <c r="C32" s="43"/>
      <c r="D32" s="43"/>
      <c r="E32" s="44"/>
      <c r="F32" s="44"/>
      <c r="G32" s="44"/>
      <c r="H32" s="45"/>
      <c r="I32" s="46"/>
      <c r="J32" s="44"/>
      <c r="K32" s="44"/>
      <c r="L32" s="44"/>
      <c r="M32" s="44"/>
      <c r="N32" s="44"/>
    </row>
    <row r="33" spans="1:14" ht="14.25">
      <c r="A33" s="47" t="s">
        <v>68</v>
      </c>
      <c r="B33" s="43"/>
      <c r="C33" s="43"/>
      <c r="D33" s="43"/>
      <c r="E33" s="44"/>
      <c r="F33" s="44"/>
      <c r="G33" s="44"/>
      <c r="H33" s="44"/>
      <c r="I33" s="44"/>
      <c r="J33" s="44"/>
      <c r="K33" s="44"/>
      <c r="L33" s="44"/>
      <c r="M33" s="44"/>
      <c r="N33" s="44"/>
    </row>
    <row r="34" spans="1:14" ht="14.25">
      <c r="A34" s="52" t="s">
        <v>35</v>
      </c>
      <c r="B34" s="43"/>
      <c r="C34" s="43"/>
      <c r="D34" s="43"/>
      <c r="E34" s="44"/>
      <c r="F34" s="44"/>
      <c r="G34" s="44"/>
      <c r="H34" s="44"/>
      <c r="I34" s="44"/>
      <c r="J34" s="44"/>
      <c r="K34" s="44"/>
      <c r="L34" s="44"/>
      <c r="M34" s="44"/>
      <c r="N34" s="44"/>
    </row>
    <row r="35" spans="1:14" ht="14.25">
      <c r="A35" s="48" t="s">
        <v>16</v>
      </c>
      <c r="B35" s="43"/>
      <c r="C35" s="43"/>
      <c r="D35" s="43"/>
      <c r="E35" s="44"/>
      <c r="F35" s="44"/>
      <c r="G35" s="44"/>
      <c r="H35" s="44"/>
      <c r="I35" s="44"/>
      <c r="J35" s="44"/>
      <c r="K35" s="44"/>
      <c r="L35" s="44"/>
      <c r="M35" s="44"/>
      <c r="N35" s="44"/>
    </row>
    <row r="36" ht="14.25">
      <c r="A36" s="49" t="s">
        <v>36</v>
      </c>
    </row>
    <row r="37" ht="14.25">
      <c r="A37" s="49" t="s">
        <v>17</v>
      </c>
    </row>
    <row r="38" ht="14.25">
      <c r="A38" s="49" t="s">
        <v>18</v>
      </c>
    </row>
  </sheetData>
  <sheetProtection/>
  <printOptions horizontalCentered="1"/>
  <pageMargins left="0" right="0" top="0" bottom="0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Stolar</dc:creator>
  <cp:keywords/>
  <dc:description/>
  <cp:lastModifiedBy>Robert Stolar</cp:lastModifiedBy>
  <cp:lastPrinted>2022-06-12T20:30:03Z</cp:lastPrinted>
  <dcterms:created xsi:type="dcterms:W3CDTF">2022-06-12T18:03:02Z</dcterms:created>
  <dcterms:modified xsi:type="dcterms:W3CDTF">2022-06-12T21:11:16Z</dcterms:modified>
  <cp:category/>
  <cp:version/>
  <cp:contentType/>
  <cp:contentStatus/>
</cp:coreProperties>
</file>